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ure" sheetId="1" r:id="rId4"/>
  </sheets>
  <definedNames/>
  <calcPr/>
  <extLst>
    <ext uri="GoogleSheetsCustomDataVersion2">
      <go:sheetsCustomData xmlns:go="http://customooxmlschemas.google.com/" r:id="rId5" roundtripDataChecksum="BSGx419t4nya1q8IlgwXyKntNR/U0ZKHMB2OWpaswrg="/>
    </ext>
  </extLst>
</workbook>
</file>

<file path=xl/sharedStrings.xml><?xml version="1.0" encoding="utf-8"?>
<sst xmlns="http://schemas.openxmlformats.org/spreadsheetml/2006/main" count="36" uniqueCount="35">
  <si>
    <t>Annexure D: Salary Components</t>
  </si>
  <si>
    <t>Annual CTC</t>
  </si>
  <si>
    <t>Monthly CTC</t>
  </si>
  <si>
    <t>Enter Monthly CTC Here</t>
  </si>
  <si>
    <t>Gender</t>
  </si>
  <si>
    <t>Male</t>
  </si>
  <si>
    <t>Enter Gender Here (Male or Female)</t>
  </si>
  <si>
    <t xml:space="preserve">Components of Salary for RTCAMP- Pune Location
</t>
  </si>
  <si>
    <t xml:space="preserve">Component </t>
  </si>
  <si>
    <t>Monthly</t>
  </si>
  <si>
    <t>Yearly</t>
  </si>
  <si>
    <t>BASIC</t>
  </si>
  <si>
    <t xml:space="preserve">HRA </t>
  </si>
  <si>
    <t>MEDICAL ALLOWANCE</t>
  </si>
  <si>
    <t>reduced from 7.5 to 5% for esic employees</t>
  </si>
  <si>
    <t>LTA</t>
  </si>
  <si>
    <t>MOBILE &amp; INTERNET</t>
  </si>
  <si>
    <t>PROFESSIONAL PURSUIT ALLOWANCE</t>
  </si>
  <si>
    <t>CONVEYANCE</t>
  </si>
  <si>
    <t>Gross Salary</t>
  </si>
  <si>
    <t>PF-ESIC Employershare</t>
  </si>
  <si>
    <t>EPF Contribution Employer</t>
  </si>
  <si>
    <t>ESIC Employer contribution</t>
  </si>
  <si>
    <t>Net Take</t>
  </si>
  <si>
    <t>EPF Contribution Employee</t>
  </si>
  <si>
    <t>ESIC Employee contribution</t>
  </si>
  <si>
    <t>PT*</t>
  </si>
  <si>
    <t>TDS**</t>
  </si>
  <si>
    <t>App Net Take Home</t>
  </si>
  <si>
    <t>Terms &amp; Conditions:</t>
  </si>
  <si>
    <t>*Professional Tax for all the month is same, Except than feb, where it is 300/-</t>
  </si>
  <si>
    <t>**Income Tax(TDS) would be deducted as applicable additionally.</t>
  </si>
  <si>
    <t>***Regarding PF deduction-PF deduction i.e. limit it to ceiling or at actual is on discretion of the</t>
  </si>
  <si>
    <t>candidate</t>
  </si>
  <si>
    <t>****MLWF of Rs 12 would be deducted in December and June Salary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</si>
</sst>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.00_ ;_ * \-#,##0.00_ ;_ * &quot;-&quot;??_ ;_ @_ "/>
    <numFmt numFmtId="165" formatCode="_ * #,##0_ ;_ * \-#,##0_ ;_ * &quot;-&quot;??_ ;_ @_ "/>
  </numFmts>
  <fonts count="6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/>
    <font>
      <sz val="11.0"/>
      <color rgb="FF000000"/>
      <name val="Calibri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1" numFmtId="0" xfId="0" applyAlignment="1" applyBorder="1" applyFont="1">
      <alignment shrinkToFit="0" vertical="bottom" wrapText="0"/>
    </xf>
    <xf borderId="4" fillId="2" fontId="1" numFmtId="164" xfId="0" applyAlignment="1" applyBorder="1" applyFont="1" applyNumberFormat="1">
      <alignment shrinkToFit="0" vertical="bottom" wrapText="0"/>
    </xf>
    <xf borderId="5" fillId="2" fontId="2" numFmtId="0" xfId="0" applyAlignment="1" applyBorder="1" applyFont="1">
      <alignment shrinkToFit="0" vertical="center" wrapText="0"/>
    </xf>
    <xf borderId="5" fillId="2" fontId="4" numFmtId="165" xfId="0" applyAlignment="1" applyBorder="1" applyFont="1" applyNumberFormat="1">
      <alignment horizontal="center" shrinkToFit="0" vertical="center" wrapText="0"/>
    </xf>
    <xf borderId="5" fillId="3" fontId="4" numFmtId="165" xfId="0" applyAlignment="1" applyBorder="1" applyFill="1" applyFont="1" applyNumberFormat="1">
      <alignment horizontal="center" readingOrder="0" shrinkToFit="0" vertical="center" wrapText="0"/>
    </xf>
    <xf borderId="5" fillId="2" fontId="4" numFmtId="164" xfId="0" applyAlignment="1" applyBorder="1" applyFont="1" applyNumberFormat="1">
      <alignment horizontal="center" readingOrder="0" shrinkToFit="0" vertical="center" wrapText="0"/>
    </xf>
    <xf borderId="4" fillId="2" fontId="2" numFmtId="0" xfId="0" applyAlignment="1" applyBorder="1" applyFont="1">
      <alignment shrinkToFit="0" vertical="center" wrapText="0"/>
    </xf>
    <xf borderId="4" fillId="2" fontId="4" numFmtId="164" xfId="0" applyAlignment="1" applyBorder="1" applyFont="1" applyNumberFormat="1">
      <alignment horizontal="center" shrinkToFit="0" vertical="center" wrapText="0"/>
    </xf>
    <xf borderId="6" fillId="2" fontId="5" numFmtId="0" xfId="0" applyAlignment="1" applyBorder="1" applyFont="1">
      <alignment horizontal="center" shrinkToFit="0" vertical="bottom" wrapText="1"/>
    </xf>
    <xf borderId="7" fillId="0" fontId="3" numFmtId="0" xfId="0" applyBorder="1" applyFont="1"/>
    <xf borderId="8" fillId="0" fontId="3" numFmtId="0" xfId="0" applyBorder="1" applyFont="1"/>
    <xf borderId="0" fillId="0" fontId="1" numFmtId="0" xfId="0" applyAlignment="1" applyFont="1">
      <alignment shrinkToFit="0" vertical="bottom" wrapText="1"/>
    </xf>
    <xf borderId="4" fillId="2" fontId="5" numFmtId="0" xfId="0" applyAlignment="1" applyBorder="1" applyFont="1">
      <alignment horizontal="center" shrinkToFit="0" vertical="center" wrapText="0"/>
    </xf>
    <xf borderId="4" fillId="2" fontId="1" numFmtId="164" xfId="0" applyAlignment="1" applyBorder="1" applyFont="1" applyNumberFormat="1">
      <alignment shrinkToFit="0" vertical="center" wrapText="0"/>
    </xf>
    <xf borderId="5" fillId="2" fontId="2" numFmtId="0" xfId="0" applyAlignment="1" applyBorder="1" applyFont="1">
      <alignment horizontal="center" shrinkToFit="0" vertical="center" wrapText="0"/>
    </xf>
    <xf borderId="5" fillId="2" fontId="2" numFmtId="164" xfId="0" applyAlignment="1" applyBorder="1" applyFont="1" applyNumberFormat="1">
      <alignment horizontal="center" shrinkToFit="0" vertical="center" wrapText="0"/>
    </xf>
    <xf borderId="5" fillId="2" fontId="4" numFmtId="165" xfId="0" applyAlignment="1" applyBorder="1" applyFont="1" applyNumberFormat="1">
      <alignment shrinkToFit="0" vertical="center" wrapText="0"/>
    </xf>
    <xf borderId="5" fillId="2" fontId="1" numFmtId="165" xfId="0" applyAlignment="1" applyBorder="1" applyFont="1" applyNumberFormat="1">
      <alignment horizontal="center" shrinkToFit="0" vertical="center" wrapText="1"/>
    </xf>
    <xf borderId="5" fillId="4" fontId="5" numFmtId="165" xfId="0" applyAlignment="1" applyBorder="1" applyFill="1" applyFont="1" applyNumberFormat="1">
      <alignment horizontal="center" shrinkToFit="0" vertical="center" wrapText="1"/>
    </xf>
    <xf borderId="0" fillId="0" fontId="5" numFmtId="164" xfId="0" applyAlignment="1" applyFont="1" applyNumberFormat="1">
      <alignment shrinkToFit="0" vertical="bottom" wrapText="0"/>
    </xf>
    <xf borderId="0" fillId="0" fontId="1" numFmtId="1" xfId="0" applyAlignment="1" applyFont="1" applyNumberFormat="1">
      <alignment shrinkToFit="0" vertical="bottom" wrapText="0"/>
    </xf>
    <xf borderId="5" fillId="2" fontId="1" numFmtId="165" xfId="0" applyAlignment="1" applyBorder="1" applyFont="1" applyNumberFormat="1">
      <alignment shrinkToFit="0" vertical="bottom" wrapText="0"/>
    </xf>
    <xf borderId="5" fillId="0" fontId="1" numFmtId="165" xfId="0" applyAlignment="1" applyBorder="1" applyFont="1" applyNumberFormat="1">
      <alignment shrinkToFit="0" vertical="bottom" wrapText="0"/>
    </xf>
    <xf borderId="5" fillId="2" fontId="2" numFmtId="165" xfId="0" applyAlignment="1" applyBorder="1" applyFont="1" applyNumberFormat="1">
      <alignment shrinkToFit="0" vertical="center" wrapText="0"/>
    </xf>
    <xf borderId="5" fillId="2" fontId="2" numFmtId="165" xfId="0" applyAlignment="1" applyBorder="1" applyFont="1" applyNumberFormat="1">
      <alignment horizontal="center" shrinkToFit="0" vertical="center" wrapText="0"/>
    </xf>
    <xf borderId="0" fillId="0" fontId="1" numFmtId="165" xfId="0" applyAlignment="1" applyFont="1" applyNumberFormat="1">
      <alignment shrinkToFit="0" vertical="bottom" wrapText="0"/>
    </xf>
    <xf borderId="6" fillId="0" fontId="5" numFmtId="165" xfId="0" applyAlignment="1" applyBorder="1" applyFont="1" applyNumberFormat="1">
      <alignment horizontal="left"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5" fillId="2" fontId="5" numFmtId="165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readingOrder="0"/>
    </xf>
    <xf borderId="4" fillId="2" fontId="4" numFmtId="0" xfId="0" applyAlignment="1" applyBorder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4</xdr:row>
      <xdr:rowOff>57150</xdr:rowOff>
    </xdr:from>
    <xdr:ext cx="1066800" cy="38100"/>
    <xdr:grpSp>
      <xdr:nvGrpSpPr>
        <xdr:cNvPr id="2" name="Shape 2"/>
        <xdr:cNvGrpSpPr/>
      </xdr:nvGrpSpPr>
      <xdr:grpSpPr>
        <a:xfrm>
          <a:off x="4812600" y="3780000"/>
          <a:ext cx="1066800" cy="0"/>
          <a:chOff x="4812600" y="3780000"/>
          <a:chExt cx="1066800" cy="0"/>
        </a:xfrm>
      </xdr:grpSpPr>
      <xdr:cxnSp>
        <xdr:nvCxnSpPr>
          <xdr:cNvPr id="3" name="Shape 3"/>
          <xdr:cNvCxnSpPr/>
        </xdr:nvCxnSpPr>
        <xdr:spPr>
          <a:xfrm rot="10800000">
            <a:off x="4812600" y="3780000"/>
            <a:ext cx="1066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stealth"/>
          </a:ln>
        </xdr:spPr>
      </xdr:cxnSp>
    </xdr:grpSp>
    <xdr:clientData fLocksWithSheet="0"/>
  </xdr:oneCellAnchor>
  <xdr:oneCellAnchor>
    <xdr:from>
      <xdr:col>2</xdr:col>
      <xdr:colOff>1219200</xdr:colOff>
      <xdr:row>5</xdr:row>
      <xdr:rowOff>95250</xdr:rowOff>
    </xdr:from>
    <xdr:ext cx="1095375" cy="38100"/>
    <xdr:grpSp>
      <xdr:nvGrpSpPr>
        <xdr:cNvPr id="2" name="Shape 2"/>
        <xdr:cNvGrpSpPr/>
      </xdr:nvGrpSpPr>
      <xdr:grpSpPr>
        <a:xfrm>
          <a:off x="4798313" y="3780000"/>
          <a:ext cx="1095375" cy="0"/>
          <a:chOff x="4798313" y="3780000"/>
          <a:chExt cx="1095375" cy="0"/>
        </a:xfrm>
      </xdr:grpSpPr>
      <xdr:cxnSp>
        <xdr:nvCxnSpPr>
          <xdr:cNvPr id="4" name="Shape 4"/>
          <xdr:cNvCxnSpPr/>
        </xdr:nvCxnSpPr>
        <xdr:spPr>
          <a:xfrm rot="10800000">
            <a:off x="4798313" y="3780000"/>
            <a:ext cx="1095375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stealth"/>
          </a:ln>
        </xdr:spPr>
      </xdr:cxnSp>
    </xdr:grpSp>
    <xdr:clientData fLocksWithSheet="0"/>
  </xdr:oneCellAnchor>
  <xdr:oneCellAnchor>
    <xdr:from>
      <xdr:col>4</xdr:col>
      <xdr:colOff>0</xdr:colOff>
      <xdr:row>13</xdr:row>
      <xdr:rowOff>95250</xdr:rowOff>
    </xdr:from>
    <xdr:ext cx="1381125" cy="38100"/>
    <xdr:grpSp>
      <xdr:nvGrpSpPr>
        <xdr:cNvPr id="2" name="Shape 2"/>
        <xdr:cNvGrpSpPr/>
      </xdr:nvGrpSpPr>
      <xdr:grpSpPr>
        <a:xfrm>
          <a:off x="4655438" y="3780000"/>
          <a:ext cx="1381125" cy="0"/>
          <a:chOff x="4655438" y="3780000"/>
          <a:chExt cx="1381125" cy="0"/>
        </a:xfrm>
      </xdr:grpSpPr>
      <xdr:cxnSp>
        <xdr:nvCxnSpPr>
          <xdr:cNvPr id="5" name="Shape 5"/>
          <xdr:cNvCxnSpPr/>
        </xdr:nvCxnSpPr>
        <xdr:spPr>
          <a:xfrm rot="10800000">
            <a:off x="4655438" y="3780000"/>
            <a:ext cx="1381125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miter lim="800000"/>
            <a:headEnd len="med" w="med" type="none"/>
            <a:tailEnd len="med" w="med" type="stealth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5.0"/>
    <col customWidth="1" min="3" max="4" width="18.57"/>
    <col customWidth="1" min="5" max="5" width="13.29"/>
    <col customWidth="1" min="6" max="6" width="8.0"/>
    <col customWidth="1" min="7" max="7" width="18.29"/>
    <col customWidth="1" min="8" max="9" width="8.0"/>
    <col customWidth="1" min="10" max="10" width="10.0"/>
    <col customWidth="1" min="11" max="26" width="8.0"/>
  </cols>
  <sheetData>
    <row r="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 t="s">
        <v>0</v>
      </c>
      <c r="C2" s="4"/>
      <c r="D2" s="5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6"/>
      <c r="C3" s="7"/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8" t="s">
        <v>1</v>
      </c>
      <c r="C4" s="9">
        <f>C5*12</f>
        <v>600000</v>
      </c>
      <c r="D4" s="7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8" t="s">
        <v>2</v>
      </c>
      <c r="C5" s="10">
        <v>50000.0</v>
      </c>
      <c r="D5" s="7"/>
      <c r="E5" s="6" t="s">
        <v>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8" t="s">
        <v>4</v>
      </c>
      <c r="C6" s="11" t="s">
        <v>5</v>
      </c>
      <c r="D6" s="7"/>
      <c r="E6" s="1" t="s">
        <v>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2"/>
      <c r="C7" s="13"/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2"/>
      <c r="C8" s="13"/>
      <c r="D8" s="7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75" customHeight="1">
      <c r="A9" s="1"/>
      <c r="B9" s="14" t="s">
        <v>7</v>
      </c>
      <c r="C9" s="15"/>
      <c r="D9" s="16"/>
      <c r="E9" s="6"/>
      <c r="F9" s="1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8"/>
      <c r="C10" s="19"/>
      <c r="D10" s="19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0" t="s">
        <v>8</v>
      </c>
      <c r="C11" s="21" t="s">
        <v>9</v>
      </c>
      <c r="D11" s="21" t="s">
        <v>10</v>
      </c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2" t="s">
        <v>11</v>
      </c>
      <c r="C12" s="23">
        <f>IF(C5&gt;45000,C5*0.35,C5*0.5)</f>
        <v>17500</v>
      </c>
      <c r="D12" s="23">
        <f t="shared" ref="D12:D19" si="1">C12*12</f>
        <v>210000</v>
      </c>
      <c r="E12" s="6"/>
      <c r="F12" s="1"/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2" t="s">
        <v>12</v>
      </c>
      <c r="C13" s="9">
        <f>ROUNDUP(C12*0.5,0)</f>
        <v>8750</v>
      </c>
      <c r="D13" s="23">
        <f t="shared" si="1"/>
        <v>105000</v>
      </c>
      <c r="E13" s="6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2" t="s">
        <v>13</v>
      </c>
      <c r="C14" s="24">
        <f>IF(C5&gt;45000,C5*0.1,IF(C5&gt;22349,C5*0.075,0))</f>
        <v>5000</v>
      </c>
      <c r="D14" s="23">
        <f t="shared" si="1"/>
        <v>60000</v>
      </c>
      <c r="E14" s="6"/>
      <c r="F14" s="1"/>
      <c r="G14" s="25" t="s">
        <v>14</v>
      </c>
      <c r="H14" s="26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7" t="s">
        <v>15</v>
      </c>
      <c r="C15" s="23">
        <f>IF(C5&gt;45000,C5*0.1,C5*0.075)</f>
        <v>5000</v>
      </c>
      <c r="D15" s="23">
        <f t="shared" si="1"/>
        <v>60000</v>
      </c>
      <c r="E15" s="6"/>
      <c r="F15" s="1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7" t="s">
        <v>16</v>
      </c>
      <c r="C16" s="23">
        <f>IF(C5&gt;45000,C5*0.1,C5*0.025)</f>
        <v>5000</v>
      </c>
      <c r="D16" s="23">
        <f t="shared" si="1"/>
        <v>60000</v>
      </c>
      <c r="E16" s="6"/>
      <c r="F16" s="1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7" t="s">
        <v>17</v>
      </c>
      <c r="C17" s="28">
        <f>+IF(C5&gt;45000,C5*0.1,0)</f>
        <v>5000</v>
      </c>
      <c r="D17" s="23">
        <f t="shared" si="1"/>
        <v>60000</v>
      </c>
      <c r="E17" s="6"/>
      <c r="F17" s="1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7" t="s">
        <v>18</v>
      </c>
      <c r="C18" s="9">
        <f>ROUNDUP(C5-SUM(C12:C17)-C22-C23,0)</f>
        <v>1950</v>
      </c>
      <c r="D18" s="23">
        <f t="shared" si="1"/>
        <v>23400</v>
      </c>
      <c r="E18" s="6"/>
      <c r="F18" s="1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9" t="s">
        <v>19</v>
      </c>
      <c r="C19" s="30">
        <f>SUM(C12:C18)</f>
        <v>48200</v>
      </c>
      <c r="D19" s="30">
        <f t="shared" si="1"/>
        <v>578400</v>
      </c>
      <c r="E19" s="6"/>
      <c r="F19" s="1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1"/>
      <c r="C20" s="31"/>
      <c r="D20" s="31"/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32" t="s">
        <v>20</v>
      </c>
      <c r="C21" s="15"/>
      <c r="D21" s="16"/>
      <c r="E21" s="6"/>
      <c r="F21" s="1"/>
      <c r="G21" s="31"/>
      <c r="H21" s="26"/>
      <c r="I21" s="2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2" t="s">
        <v>21</v>
      </c>
      <c r="C22" s="23">
        <f>ROUNDUP(IF(C12&gt;15000,1800,C12*12%),0)</f>
        <v>1800</v>
      </c>
      <c r="D22" s="23">
        <f t="shared" ref="D22:D23" si="2">C22*12</f>
        <v>21600</v>
      </c>
      <c r="E22" s="6"/>
      <c r="F22" s="1"/>
      <c r="G22" s="31"/>
      <c r="H22" s="1"/>
      <c r="I22" s="3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2" t="s">
        <v>22</v>
      </c>
      <c r="C23" s="23">
        <f>ROUNDUP(IF(C5&gt;=22350,0,(C5-IF(C12&gt;15000,1800,C12*0.12))*0.03145),0)</f>
        <v>0</v>
      </c>
      <c r="D23" s="23">
        <f t="shared" si="2"/>
        <v>0</v>
      </c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33"/>
      <c r="C24" s="33"/>
      <c r="D24" s="33"/>
      <c r="E24" s="6"/>
      <c r="F24" s="1"/>
      <c r="G24" s="1"/>
      <c r="H24" s="1"/>
      <c r="I24" s="1"/>
      <c r="J24" s="3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9" t="s">
        <v>23</v>
      </c>
      <c r="C25" s="27"/>
      <c r="D25" s="27"/>
      <c r="E25" s="6"/>
      <c r="F25" s="1"/>
      <c r="G25" s="1"/>
      <c r="H25" s="26"/>
      <c r="I25" s="26"/>
      <c r="J25" s="3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9" t="s">
        <v>19</v>
      </c>
      <c r="C26" s="30">
        <f>C19</f>
        <v>48200</v>
      </c>
      <c r="D26" s="34">
        <f t="shared" ref="D26:D29" si="3">C26*12</f>
        <v>578400</v>
      </c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2" t="s">
        <v>24</v>
      </c>
      <c r="C27" s="23">
        <f>ROUNDUP(IF(C12&gt;15000,1800,C12*12%),0)</f>
        <v>1800</v>
      </c>
      <c r="D27" s="23">
        <f t="shared" si="3"/>
        <v>21600</v>
      </c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2" t="s">
        <v>25</v>
      </c>
      <c r="C28" s="23">
        <f>ROUNDUP(IF(C5&gt;=22350,0,C19*0.0075),0)</f>
        <v>0</v>
      </c>
      <c r="D28" s="23">
        <f t="shared" si="3"/>
        <v>0</v>
      </c>
      <c r="E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2" t="s">
        <v>26</v>
      </c>
      <c r="C29" s="9">
        <f>IF(C6="Male",(IF(C19&gt;10000,200,IF(C19&gt;7500,175,0))),(IF(C19&gt;10000,200,0)))</f>
        <v>200</v>
      </c>
      <c r="D29" s="23">
        <f t="shared" si="3"/>
        <v>2400</v>
      </c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2" t="s">
        <v>27</v>
      </c>
      <c r="C30" s="23"/>
      <c r="D30" s="23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9" t="s">
        <v>28</v>
      </c>
      <c r="C31" s="30">
        <f>C26-SUM(C27:C30)</f>
        <v>46200</v>
      </c>
      <c r="D31" s="34">
        <f>C31*12</f>
        <v>554400</v>
      </c>
      <c r="E31" s="6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6"/>
      <c r="C32" s="7"/>
      <c r="D32" s="7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2" t="s">
        <v>29</v>
      </c>
      <c r="C33" s="7"/>
      <c r="D33" s="7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36" t="s">
        <v>30</v>
      </c>
      <c r="C34" s="7"/>
      <c r="D34" s="7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6" t="s">
        <v>31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6" t="s">
        <v>32</v>
      </c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6" t="s">
        <v>33</v>
      </c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6" t="s">
        <v>34</v>
      </c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D2"/>
    <mergeCell ref="B9:D9"/>
    <mergeCell ref="B21:D2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2016-08-23T05:58:45Z</dcterms:created>
  <dc:creator>Admin</dc:creator>
</cp:coreProperties>
</file>